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rne Heimestøl\Desktop\"/>
    </mc:Choice>
  </mc:AlternateContent>
  <xr:revisionPtr revIDLastSave="0" documentId="8_{9E2D93E5-4D86-478F-A315-25C1D9E73E00}" xr6:coauthVersionLast="47" xr6:coauthVersionMax="47" xr10:uidLastSave="{00000000-0000-0000-0000-000000000000}"/>
  <bookViews>
    <workbookView xWindow="2430" yWindow="435" windowWidth="23610" windowHeight="14535" xr2:uid="{00000000-000D-0000-FFFF-FFFF00000000}"/>
  </bookViews>
  <sheets>
    <sheet name="Trinn 2" sheetId="1" r:id="rId1"/>
    <sheet name="Trinn 3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F24" i="2"/>
  <c r="B24" i="2"/>
  <c r="G20" i="2"/>
  <c r="F20" i="2"/>
  <c r="F21" i="2" s="1"/>
  <c r="F26" i="2" s="1"/>
  <c r="C20" i="2"/>
  <c r="B20" i="2"/>
  <c r="G19" i="2"/>
  <c r="B19" i="2"/>
  <c r="C19" i="2" s="1"/>
  <c r="F18" i="2"/>
  <c r="G18" i="2" s="1"/>
  <c r="B18" i="2"/>
  <c r="C18" i="2" s="1"/>
  <c r="G17" i="2"/>
  <c r="F17" i="2"/>
  <c r="C17" i="2"/>
  <c r="B17" i="2"/>
  <c r="G9" i="2"/>
  <c r="F9" i="2"/>
  <c r="C9" i="2"/>
  <c r="B9" i="2"/>
  <c r="H8" i="2"/>
  <c r="D8" i="2"/>
  <c r="H7" i="2"/>
  <c r="D7" i="2"/>
  <c r="H6" i="2"/>
  <c r="D6" i="2"/>
  <c r="F18" i="1"/>
  <c r="G18" i="1" s="1"/>
  <c r="G19" i="1"/>
  <c r="B18" i="1"/>
  <c r="C18" i="1" s="1"/>
  <c r="B19" i="1"/>
  <c r="C19" i="1" s="1"/>
  <c r="F24" i="1"/>
  <c r="G23" i="1"/>
  <c r="B24" i="1"/>
  <c r="C23" i="1"/>
  <c r="G20" i="1"/>
  <c r="G17" i="1"/>
  <c r="F20" i="1"/>
  <c r="F17" i="1"/>
  <c r="C20" i="1"/>
  <c r="B20" i="1"/>
  <c r="C17" i="1"/>
  <c r="B17" i="1"/>
  <c r="F9" i="1"/>
  <c r="H7" i="1"/>
  <c r="H8" i="1"/>
  <c r="G9" i="1"/>
  <c r="H9" i="1" s="1"/>
  <c r="H6" i="1"/>
  <c r="D6" i="1"/>
  <c r="C9" i="1"/>
  <c r="H9" i="2" l="1"/>
  <c r="B21" i="2"/>
  <c r="B26" i="2" s="1"/>
  <c r="I28" i="2" s="1"/>
  <c r="G21" i="2"/>
  <c r="G26" i="2" s="1"/>
  <c r="C21" i="2"/>
  <c r="C26" i="2" s="1"/>
  <c r="C28" i="2" s="1"/>
  <c r="C30" i="2" s="1"/>
  <c r="G28" i="2"/>
  <c r="G30" i="2" s="1"/>
  <c r="G21" i="1"/>
  <c r="G26" i="1" s="1"/>
  <c r="F21" i="1"/>
  <c r="F26" i="1" s="1"/>
  <c r="C21" i="1"/>
  <c r="C26" i="1" s="1"/>
  <c r="B21" i="1"/>
  <c r="B26" i="1" s="1"/>
  <c r="B9" i="1"/>
  <c r="I27" i="2" l="1"/>
  <c r="I29" i="2" s="1"/>
  <c r="I30" i="2" s="1"/>
  <c r="I28" i="1"/>
  <c r="I27" i="1"/>
  <c r="G28" i="1"/>
  <c r="G30" i="1" s="1"/>
  <c r="C28" i="1"/>
  <c r="C30" i="1" s="1"/>
  <c r="D9" i="1"/>
  <c r="I29" i="1" l="1"/>
  <c r="I30" i="1" s="1"/>
</calcChain>
</file>

<file path=xl/sharedStrings.xml><?xml version="1.0" encoding="utf-8"?>
<sst xmlns="http://schemas.openxmlformats.org/spreadsheetml/2006/main" count="78" uniqueCount="40">
  <si>
    <t>Energiledd</t>
  </si>
  <si>
    <t>Forbruksavgift</t>
  </si>
  <si>
    <t>Energifondet</t>
  </si>
  <si>
    <t>Vinter gml</t>
  </si>
  <si>
    <t>Vinter ny</t>
  </si>
  <si>
    <t>Sommer gml</t>
  </si>
  <si>
    <t>Sommer ny</t>
  </si>
  <si>
    <t>%-endring</t>
  </si>
  <si>
    <t>Forbruk kwh</t>
  </si>
  <si>
    <t>Timepris øre pr kwh</t>
  </si>
  <si>
    <t xml:space="preserve"> </t>
  </si>
  <si>
    <t>Energiledd 6 mnd</t>
  </si>
  <si>
    <t>(1/4-30/9)</t>
  </si>
  <si>
    <t>(1/10-31/3)</t>
  </si>
  <si>
    <t xml:space="preserve"> Energifondet</t>
  </si>
  <si>
    <t>Sum variabel 6 mnd</t>
  </si>
  <si>
    <t>Sum linjeleie</t>
  </si>
  <si>
    <t>Økning i kroner</t>
  </si>
  <si>
    <t>Økning i prosent</t>
  </si>
  <si>
    <t>Sommerhalvår 1/4-30/9</t>
  </si>
  <si>
    <t>Økning kr</t>
  </si>
  <si>
    <t>Økning %</t>
  </si>
  <si>
    <r>
      <t xml:space="preserve">Sum for året </t>
    </r>
    <r>
      <rPr>
        <sz val="11"/>
        <color rgb="FFFF0000"/>
        <rFont val="Calibri"/>
        <family val="2"/>
        <scheme val="minor"/>
      </rPr>
      <t>NY</t>
    </r>
  </si>
  <si>
    <r>
      <t xml:space="preserve">Sum for året </t>
    </r>
    <r>
      <rPr>
        <sz val="11"/>
        <color rgb="FFFF0000"/>
        <rFont val="Calibri"/>
        <family val="2"/>
        <scheme val="minor"/>
      </rPr>
      <t>GML</t>
    </r>
  </si>
  <si>
    <t>Kapasitetsintervall 2 (5-8kw)</t>
  </si>
  <si>
    <t>Vinterhalvår 1/10-31/3</t>
  </si>
  <si>
    <t>-</t>
  </si>
  <si>
    <t>Forbruksavg  apr/des</t>
  </si>
  <si>
    <t>Sammendrag:</t>
  </si>
  <si>
    <t xml:space="preserve">Forbruksavg jan/mars  </t>
  </si>
  <si>
    <r>
      <t xml:space="preserve">Fastledd  pr mnd kr 650 </t>
    </r>
    <r>
      <rPr>
        <sz val="11"/>
        <color rgb="FFFF0000"/>
        <rFont val="Calibri"/>
        <family val="2"/>
        <scheme val="minor"/>
      </rPr>
      <t xml:space="preserve"> NY</t>
    </r>
  </si>
  <si>
    <r>
      <t xml:space="preserve">Fastledd pr mnd kr 700 </t>
    </r>
    <r>
      <rPr>
        <sz val="11"/>
        <color rgb="FFFF0000"/>
        <rFont val="Calibri"/>
        <family val="2"/>
        <scheme val="minor"/>
      </rPr>
      <t>GML</t>
    </r>
  </si>
  <si>
    <t>Kapasitetsintervall 3 (8-15 kw)</t>
  </si>
  <si>
    <r>
      <t>Fastledd  pr mnd kr 775</t>
    </r>
    <r>
      <rPr>
        <sz val="11"/>
        <color rgb="FFFF0000"/>
        <rFont val="Calibri"/>
        <family val="2"/>
        <scheme val="minor"/>
      </rPr>
      <t xml:space="preserve"> NY</t>
    </r>
  </si>
  <si>
    <t xml:space="preserve">Sammenligning av kostnader, jfr ny og gammel tariff for linjeleie, for et forbruk på 20 000 kwh/år, fordelt på 2 hovedbolker,-  </t>
  </si>
  <si>
    <t xml:space="preserve">%-vis endring </t>
  </si>
  <si>
    <t>Timepris øre pr kwh forbrukt</t>
  </si>
  <si>
    <t xml:space="preserve">%-vis endring  </t>
  </si>
  <si>
    <t>8 000 t forbruk  sommer og 12 000 t forbruk vinter. Fastleddinvervall 2, med høyeste målte forbruk mellom 5 og 8 kw.</t>
  </si>
  <si>
    <t>8 000 t forbruk  sommer og 12 000 t forbruk vinter. Fastleddinvervall 3,  med høyeste målte forbruk mellom 8 og 15 kw.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</si>
</sst>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 applyAlignment="1">
      <alignment horizontal="center"/>
    </xf>
    <xf numFmtId="164" fontId="0" fillId="4" borderId="6" xfId="0" applyNumberFormat="1" applyFill="1" applyBorder="1"/>
    <xf numFmtId="2" fontId="0" fillId="0" borderId="0" xfId="0" applyNumberFormat="1" applyBorder="1"/>
    <xf numFmtId="164" fontId="0" fillId="4" borderId="6" xfId="0" applyNumberFormat="1" applyFill="1" applyBorder="1" applyAlignment="1">
      <alignment horizontal="center"/>
    </xf>
    <xf numFmtId="2" fontId="0" fillId="0" borderId="6" xfId="0" applyNumberFormat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0" fontId="1" fillId="0" borderId="12" xfId="0" applyFont="1" applyBorder="1" applyAlignment="1">
      <alignment horizontal="center"/>
    </xf>
    <xf numFmtId="2" fontId="0" fillId="6" borderId="13" xfId="0" applyNumberFormat="1" applyFill="1" applyBorder="1"/>
    <xf numFmtId="2" fontId="0" fillId="0" borderId="13" xfId="0" applyNumberFormat="1" applyBorder="1"/>
    <xf numFmtId="2" fontId="0" fillId="0" borderId="14" xfId="0" applyNumberFormat="1" applyBorder="1"/>
    <xf numFmtId="165" fontId="0" fillId="0" borderId="13" xfId="1" applyNumberFormat="1" applyFont="1" applyBorder="1"/>
    <xf numFmtId="0" fontId="1" fillId="0" borderId="17" xfId="0" applyFont="1" applyBorder="1" applyAlignment="1">
      <alignment horizontal="center"/>
    </xf>
    <xf numFmtId="2" fontId="0" fillId="2" borderId="18" xfId="0" applyNumberFormat="1" applyFill="1" applyBorder="1"/>
    <xf numFmtId="2" fontId="0" fillId="0" borderId="18" xfId="0" applyNumberFormat="1" applyBorder="1"/>
    <xf numFmtId="2" fontId="0" fillId="0" borderId="19" xfId="0" applyNumberFormat="1" applyBorder="1"/>
    <xf numFmtId="165" fontId="0" fillId="0" borderId="18" xfId="1" applyNumberFormat="1" applyFont="1" applyBorder="1"/>
    <xf numFmtId="2" fontId="0" fillId="3" borderId="13" xfId="0" applyNumberFormat="1" applyFill="1" applyBorder="1"/>
    <xf numFmtId="2" fontId="0" fillId="0" borderId="19" xfId="0" applyNumberFormat="1" applyFill="1" applyBorder="1"/>
    <xf numFmtId="0" fontId="0" fillId="0" borderId="18" xfId="0" applyBorder="1"/>
    <xf numFmtId="164" fontId="0" fillId="4" borderId="21" xfId="0" applyNumberFormat="1" applyFill="1" applyBorder="1"/>
    <xf numFmtId="165" fontId="0" fillId="0" borderId="14" xfId="1" applyNumberFormat="1" applyFont="1" applyBorder="1"/>
    <xf numFmtId="165" fontId="0" fillId="0" borderId="19" xfId="1" applyNumberFormat="1" applyFont="1" applyBorder="1"/>
    <xf numFmtId="165" fontId="0" fillId="0" borderId="1" xfId="1" applyNumberFormat="1" applyFont="1" applyBorder="1"/>
    <xf numFmtId="165" fontId="0" fillId="0" borderId="11" xfId="1" applyNumberFormat="1" applyFont="1" applyBorder="1"/>
    <xf numFmtId="0" fontId="4" fillId="0" borderId="0" xfId="0" applyFont="1"/>
    <xf numFmtId="2" fontId="4" fillId="0" borderId="15" xfId="0" applyNumberFormat="1" applyFont="1" applyBorder="1"/>
    <xf numFmtId="2" fontId="4" fillId="0" borderId="20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165" fontId="0" fillId="0" borderId="22" xfId="1" applyNumberFormat="1" applyFont="1" applyBorder="1"/>
    <xf numFmtId="0" fontId="0" fillId="0" borderId="5" xfId="0" applyBorder="1"/>
    <xf numFmtId="2" fontId="0" fillId="0" borderId="22" xfId="0" applyNumberFormat="1" applyBorder="1"/>
    <xf numFmtId="0" fontId="4" fillId="0" borderId="7" xfId="0" applyFont="1" applyFill="1" applyBorder="1"/>
    <xf numFmtId="164" fontId="4" fillId="0" borderId="9" xfId="0" applyNumberFormat="1" applyFont="1" applyBorder="1"/>
    <xf numFmtId="165" fontId="0" fillId="0" borderId="13" xfId="1" applyNumberFormat="1" applyFont="1" applyBorder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5" fontId="0" fillId="7" borderId="10" xfId="1" applyNumberFormat="1" applyFont="1" applyFill="1" applyBorder="1"/>
    <xf numFmtId="165" fontId="0" fillId="7" borderId="6" xfId="0" applyNumberFormat="1" applyFill="1" applyBorder="1"/>
    <xf numFmtId="165" fontId="0" fillId="8" borderId="19" xfId="1" applyNumberFormat="1" applyFont="1" applyFill="1" applyBorder="1"/>
    <xf numFmtId="165" fontId="0" fillId="8" borderId="23" xfId="1" applyNumberFormat="1" applyFont="1" applyFill="1" applyBorder="1"/>
    <xf numFmtId="165" fontId="0" fillId="5" borderId="2" xfId="1" applyNumberFormat="1" applyFont="1" applyFill="1" applyBorder="1"/>
    <xf numFmtId="2" fontId="4" fillId="0" borderId="24" xfId="0" applyNumberFormat="1" applyFont="1" applyBorder="1"/>
    <xf numFmtId="165" fontId="0" fillId="5" borderId="6" xfId="1" applyNumberFormat="1" applyFont="1" applyFill="1" applyBorder="1"/>
    <xf numFmtId="0" fontId="4" fillId="0" borderId="5" xfId="0" applyFont="1" applyBorder="1"/>
    <xf numFmtId="165" fontId="4" fillId="8" borderId="6" xfId="0" applyNumberFormat="1" applyFont="1" applyFill="1" applyBorder="1"/>
    <xf numFmtId="165" fontId="0" fillId="7" borderId="14" xfId="1" applyNumberFormat="1" applyFont="1" applyFill="1" applyBorder="1"/>
    <xf numFmtId="165" fontId="0" fillId="0" borderId="26" xfId="1" applyNumberFormat="1" applyFont="1" applyBorder="1"/>
    <xf numFmtId="165" fontId="0" fillId="5" borderId="16" xfId="1" applyNumberFormat="1" applyFont="1" applyFill="1" applyBorder="1"/>
    <xf numFmtId="165" fontId="0" fillId="0" borderId="27" xfId="1" applyNumberFormat="1" applyFont="1" applyBorder="1"/>
    <xf numFmtId="0" fontId="0" fillId="0" borderId="13" xfId="0" applyBorder="1"/>
    <xf numFmtId="165" fontId="0" fillId="0" borderId="20" xfId="1" applyNumberFormat="1" applyFont="1" applyBorder="1"/>
    <xf numFmtId="0" fontId="1" fillId="0" borderId="3" xfId="0" applyFont="1" applyBorder="1"/>
    <xf numFmtId="0" fontId="0" fillId="0" borderId="11" xfId="0" applyBorder="1"/>
    <xf numFmtId="0" fontId="1" fillId="0" borderId="28" xfId="0" applyFont="1" applyBorder="1" applyAlignment="1">
      <alignment horizontal="center"/>
    </xf>
    <xf numFmtId="164" fontId="4" fillId="0" borderId="29" xfId="0" applyNumberFormat="1" applyFont="1" applyBorder="1"/>
    <xf numFmtId="164" fontId="0" fillId="0" borderId="29" xfId="0" applyNumberFormat="1" applyBorder="1"/>
    <xf numFmtId="164" fontId="0" fillId="0" borderId="21" xfId="0" applyNumberFormat="1" applyBorder="1"/>
    <xf numFmtId="2" fontId="0" fillId="0" borderId="30" xfId="0" applyNumberFormat="1" applyBorder="1"/>
    <xf numFmtId="2" fontId="1" fillId="0" borderId="25" xfId="0" applyNumberFormat="1" applyFont="1" applyBorder="1"/>
    <xf numFmtId="164" fontId="4" fillId="0" borderId="31" xfId="0" applyNumberFormat="1" applyFont="1" applyBorder="1"/>
    <xf numFmtId="164" fontId="0" fillId="4" borderId="11" xfId="0" applyNumberFormat="1" applyFill="1" applyBorder="1"/>
    <xf numFmtId="164" fontId="4" fillId="4" borderId="29" xfId="0" applyNumberFormat="1" applyFont="1" applyFill="1" applyBorder="1"/>
    <xf numFmtId="164" fontId="0" fillId="4" borderId="29" xfId="0" applyNumberFormat="1" applyFill="1" applyBorder="1"/>
    <xf numFmtId="2" fontId="0" fillId="0" borderId="30" xfId="0" applyNumberFormat="1" applyFont="1" applyBorder="1"/>
    <xf numFmtId="164" fontId="4" fillId="4" borderId="31" xfId="0" applyNumberFormat="1" applyFont="1" applyFill="1" applyBorder="1"/>
    <xf numFmtId="0" fontId="1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A2" sqref="A2:I2"/>
    </sheetView>
  </sheetViews>
  <sheetFormatPr baseColWidth="10" defaultRowHeight="15" x14ac:dyDescent="0.25"/>
  <cols>
    <col min="1" max="1" width="27.28515625" customWidth="1"/>
    <col min="8" max="8" width="15.42578125" customWidth="1"/>
    <col min="9" max="9" width="11" customWidth="1"/>
  </cols>
  <sheetData>
    <row r="1" spans="1:9" x14ac:dyDescent="0.25">
      <c r="A1" s="72" t="s">
        <v>34</v>
      </c>
      <c r="B1" s="72"/>
      <c r="C1" s="72"/>
      <c r="D1" s="72"/>
      <c r="E1" s="72"/>
      <c r="F1" s="72"/>
      <c r="G1" s="72"/>
      <c r="H1" s="72"/>
      <c r="I1" s="72"/>
    </row>
    <row r="2" spans="1:9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</row>
    <row r="3" spans="1:9" x14ac:dyDescent="0.25">
      <c r="A3" s="2" t="s">
        <v>10</v>
      </c>
    </row>
    <row r="4" spans="1:9" ht="15.75" thickBot="1" x14ac:dyDescent="0.3"/>
    <row r="5" spans="1:9" x14ac:dyDescent="0.25">
      <c r="B5" s="13" t="s">
        <v>3</v>
      </c>
      <c r="C5" s="18" t="s">
        <v>4</v>
      </c>
      <c r="D5" s="60" t="s">
        <v>7</v>
      </c>
      <c r="E5" s="6"/>
      <c r="F5" s="13" t="s">
        <v>5</v>
      </c>
      <c r="G5" s="18" t="s">
        <v>6</v>
      </c>
      <c r="H5" s="60" t="s">
        <v>35</v>
      </c>
      <c r="I5" s="3"/>
    </row>
    <row r="6" spans="1:9" x14ac:dyDescent="0.25">
      <c r="A6" t="s">
        <v>0</v>
      </c>
      <c r="B6" s="14">
        <v>17.5</v>
      </c>
      <c r="C6" s="19">
        <v>33.15</v>
      </c>
      <c r="D6" s="68">
        <f>(C6-B6)/B6%</f>
        <v>89.428571428571431</v>
      </c>
      <c r="E6" s="7"/>
      <c r="F6" s="23">
        <v>14</v>
      </c>
      <c r="G6" s="19">
        <v>28.15</v>
      </c>
      <c r="H6" s="61">
        <f>(G6-F6)/F6%</f>
        <v>101.07142857142856</v>
      </c>
      <c r="I6" s="5"/>
    </row>
    <row r="7" spans="1:9" x14ac:dyDescent="0.25">
      <c r="A7" t="s">
        <v>1</v>
      </c>
      <c r="B7" s="15">
        <v>11.14</v>
      </c>
      <c r="C7" s="20">
        <v>11.14</v>
      </c>
      <c r="D7" s="69">
        <v>0</v>
      </c>
      <c r="E7" s="9" t="s">
        <v>13</v>
      </c>
      <c r="F7" s="15">
        <v>19.260000000000002</v>
      </c>
      <c r="G7" s="20">
        <v>19.260000000000002</v>
      </c>
      <c r="H7" s="62">
        <f t="shared" ref="H7:H9" si="0">(G7-F7)/F7%</f>
        <v>0</v>
      </c>
      <c r="I7" s="5" t="s">
        <v>12</v>
      </c>
    </row>
    <row r="8" spans="1:9" x14ac:dyDescent="0.25">
      <c r="A8" t="s">
        <v>2</v>
      </c>
      <c r="B8" s="16">
        <v>1.25</v>
      </c>
      <c r="C8" s="21">
        <v>1.25</v>
      </c>
      <c r="D8" s="26">
        <v>0</v>
      </c>
      <c r="E8" s="7"/>
      <c r="F8" s="16">
        <v>1.25</v>
      </c>
      <c r="G8" s="24">
        <v>1.25</v>
      </c>
      <c r="H8" s="63">
        <f t="shared" si="0"/>
        <v>0</v>
      </c>
      <c r="I8" s="5"/>
    </row>
    <row r="9" spans="1:9" ht="15.75" thickBot="1" x14ac:dyDescent="0.3">
      <c r="A9" s="2" t="s">
        <v>36</v>
      </c>
      <c r="B9" s="70">
        <f>SUM(B6:B8)</f>
        <v>29.89</v>
      </c>
      <c r="C9" s="65">
        <f>SUM(C6:C8)</f>
        <v>45.54</v>
      </c>
      <c r="D9" s="71">
        <f t="shared" ref="D9" si="1">(C9-B9)/B9%</f>
        <v>52.358648377383737</v>
      </c>
      <c r="E9" s="67"/>
      <c r="F9" s="64">
        <f>SUM(F6:F8)</f>
        <v>34.510000000000005</v>
      </c>
      <c r="G9" s="65">
        <f>SUM(G6:G8)</f>
        <v>48.66</v>
      </c>
      <c r="H9" s="66">
        <f t="shared" si="0"/>
        <v>41.002607939727582</v>
      </c>
      <c r="I9" s="59"/>
    </row>
    <row r="10" spans="1:9" x14ac:dyDescent="0.25">
      <c r="B10" s="15"/>
      <c r="C10" s="20"/>
      <c r="D10" s="8"/>
      <c r="E10" s="10"/>
      <c r="F10" s="15"/>
      <c r="G10" s="25"/>
      <c r="H10" s="4"/>
      <c r="I10" s="5"/>
    </row>
    <row r="11" spans="1:9" x14ac:dyDescent="0.25">
      <c r="A11" t="s">
        <v>8</v>
      </c>
      <c r="B11" s="27">
        <v>8000</v>
      </c>
      <c r="C11" s="28">
        <v>8000</v>
      </c>
      <c r="D11" s="11"/>
      <c r="E11" s="12"/>
      <c r="F11" s="27">
        <v>12000</v>
      </c>
      <c r="G11" s="28">
        <v>12000</v>
      </c>
      <c r="H11" s="4"/>
      <c r="I11" s="5"/>
    </row>
    <row r="12" spans="1:9" x14ac:dyDescent="0.25">
      <c r="B12" s="17"/>
      <c r="C12" s="22"/>
      <c r="D12" s="11"/>
      <c r="E12" s="12"/>
      <c r="F12" s="17"/>
      <c r="G12" s="22"/>
      <c r="H12" s="4"/>
      <c r="I12" s="5"/>
    </row>
    <row r="13" spans="1:9" x14ac:dyDescent="0.25">
      <c r="A13" t="s">
        <v>25</v>
      </c>
      <c r="B13" s="17"/>
      <c r="C13" s="22"/>
      <c r="D13" s="11"/>
      <c r="E13" s="12"/>
      <c r="F13" s="17"/>
      <c r="G13" s="22"/>
      <c r="H13" s="4"/>
      <c r="I13" s="5"/>
    </row>
    <row r="14" spans="1:9" x14ac:dyDescent="0.25">
      <c r="A14" t="s">
        <v>19</v>
      </c>
      <c r="B14" s="17"/>
      <c r="C14" s="22"/>
      <c r="D14" s="11"/>
      <c r="E14" s="12"/>
      <c r="F14" s="17"/>
      <c r="G14" s="22"/>
      <c r="H14" s="4"/>
      <c r="I14" s="5"/>
    </row>
    <row r="15" spans="1:9" x14ac:dyDescent="0.25">
      <c r="A15" t="s">
        <v>24</v>
      </c>
      <c r="B15" s="17"/>
      <c r="C15" s="22"/>
      <c r="D15" s="11"/>
      <c r="E15" s="12"/>
      <c r="F15" s="17"/>
      <c r="G15" s="22"/>
      <c r="H15" s="4"/>
      <c r="I15" s="5"/>
    </row>
    <row r="16" spans="1:9" x14ac:dyDescent="0.25">
      <c r="B16" s="15"/>
      <c r="C16" s="20"/>
      <c r="D16" s="8"/>
      <c r="E16" s="10"/>
      <c r="F16" s="15"/>
      <c r="G16" s="20"/>
      <c r="H16" s="4"/>
      <c r="I16" s="5"/>
    </row>
    <row r="17" spans="1:9" x14ac:dyDescent="0.25">
      <c r="A17" t="s">
        <v>11</v>
      </c>
      <c r="B17" s="17">
        <f>B6*B11/100</f>
        <v>1400</v>
      </c>
      <c r="C17" s="22">
        <f>C6*C11/100</f>
        <v>2652</v>
      </c>
      <c r="D17" s="11"/>
      <c r="E17" s="12"/>
      <c r="F17" s="17">
        <f>F6*F11/100</f>
        <v>1680</v>
      </c>
      <c r="G17" s="22">
        <f>G6*G11/100</f>
        <v>3378</v>
      </c>
      <c r="H17" s="4"/>
      <c r="I17" s="5"/>
    </row>
    <row r="18" spans="1:9" x14ac:dyDescent="0.25">
      <c r="A18" t="s">
        <v>27</v>
      </c>
      <c r="B18" s="17">
        <f>B7*B11/2/100</f>
        <v>445.6</v>
      </c>
      <c r="C18" s="22">
        <f>B18</f>
        <v>445.6</v>
      </c>
      <c r="D18" s="11"/>
      <c r="E18" s="12"/>
      <c r="F18" s="17">
        <f>F7*F11/100</f>
        <v>2311.2000000000003</v>
      </c>
      <c r="G18" s="22">
        <f>F18</f>
        <v>2311.2000000000003</v>
      </c>
      <c r="H18" s="4"/>
      <c r="I18" s="5"/>
    </row>
    <row r="19" spans="1:9" x14ac:dyDescent="0.25">
      <c r="A19" t="s">
        <v>29</v>
      </c>
      <c r="B19" s="17">
        <f>F7*B11/2/100</f>
        <v>770.4</v>
      </c>
      <c r="C19" s="22">
        <f>B19</f>
        <v>770.4</v>
      </c>
      <c r="D19" s="11"/>
      <c r="E19" s="12"/>
      <c r="F19" s="41" t="s">
        <v>26</v>
      </c>
      <c r="G19" s="42" t="str">
        <f>F19</f>
        <v>-</v>
      </c>
      <c r="H19" s="4"/>
      <c r="I19" s="5"/>
    </row>
    <row r="20" spans="1:9" x14ac:dyDescent="0.25">
      <c r="A20" t="s">
        <v>14</v>
      </c>
      <c r="B20" s="27">
        <f>B8*B11/100</f>
        <v>100</v>
      </c>
      <c r="C20" s="28">
        <f>C8*C11/100</f>
        <v>100</v>
      </c>
      <c r="D20" s="29"/>
      <c r="E20" s="30"/>
      <c r="F20" s="27">
        <f>F8*F11/100</f>
        <v>150</v>
      </c>
      <c r="G20" s="28">
        <f>G8*G11/100</f>
        <v>150</v>
      </c>
      <c r="H20" s="4"/>
      <c r="I20" s="5"/>
    </row>
    <row r="21" spans="1:9" x14ac:dyDescent="0.25">
      <c r="A21" t="s">
        <v>15</v>
      </c>
      <c r="B21" s="17">
        <f>SUM(B17:B20)</f>
        <v>2716</v>
      </c>
      <c r="C21" s="53">
        <f t="shared" ref="C21:G21" si="2">SUM(C17:C20)</f>
        <v>3968</v>
      </c>
      <c r="D21" s="11" t="s">
        <v>10</v>
      </c>
      <c r="E21" s="12" t="s">
        <v>10</v>
      </c>
      <c r="F21" s="55">
        <f t="shared" si="2"/>
        <v>4141.2000000000007</v>
      </c>
      <c r="G21" s="53">
        <f t="shared" si="2"/>
        <v>5839.2000000000007</v>
      </c>
      <c r="H21" s="4"/>
      <c r="I21" s="5"/>
    </row>
    <row r="22" spans="1:9" x14ac:dyDescent="0.25">
      <c r="B22" s="17"/>
      <c r="C22" s="22"/>
      <c r="D22" s="11"/>
      <c r="E22" s="12"/>
      <c r="F22" s="17"/>
      <c r="G22" s="22"/>
      <c r="H22" s="4"/>
      <c r="I22" s="5"/>
    </row>
    <row r="23" spans="1:9" x14ac:dyDescent="0.25">
      <c r="A23" t="s">
        <v>30</v>
      </c>
      <c r="B23" s="56"/>
      <c r="C23" s="22">
        <f>650*6</f>
        <v>3900</v>
      </c>
      <c r="D23" s="11"/>
      <c r="E23" s="12"/>
      <c r="F23" s="56"/>
      <c r="G23" s="22">
        <f>650*6</f>
        <v>3900</v>
      </c>
      <c r="H23" s="4"/>
      <c r="I23" s="5"/>
    </row>
    <row r="24" spans="1:9" x14ac:dyDescent="0.25">
      <c r="A24" t="s">
        <v>31</v>
      </c>
      <c r="B24" s="17">
        <f>700*6</f>
        <v>4200</v>
      </c>
      <c r="C24" s="25"/>
      <c r="D24" s="11"/>
      <c r="E24" s="12"/>
      <c r="F24" s="17">
        <f>700*6</f>
        <v>4200</v>
      </c>
      <c r="G24" s="25"/>
      <c r="H24" s="4"/>
      <c r="I24" s="5"/>
    </row>
    <row r="25" spans="1:9" ht="15.75" thickBot="1" x14ac:dyDescent="0.3">
      <c r="B25" s="17"/>
      <c r="C25" s="22"/>
      <c r="D25" s="11"/>
      <c r="E25" s="12"/>
      <c r="F25" s="17"/>
      <c r="G25" s="57"/>
      <c r="H25" s="4"/>
      <c r="I25" s="5"/>
    </row>
    <row r="26" spans="1:9" ht="15.75" thickBot="1" x14ac:dyDescent="0.3">
      <c r="A26" t="s">
        <v>16</v>
      </c>
      <c r="B26" s="52">
        <f>SUM(B21:B24)</f>
        <v>6916</v>
      </c>
      <c r="C26" s="54">
        <f t="shared" ref="C26:G26" si="3">SUM(C21:C24)</f>
        <v>7868</v>
      </c>
      <c r="D26" s="29" t="s">
        <v>10</v>
      </c>
      <c r="E26" s="30" t="s">
        <v>10</v>
      </c>
      <c r="F26" s="43">
        <f>SUM(F21:F24)</f>
        <v>8341.2000000000007</v>
      </c>
      <c r="G26" s="47">
        <f t="shared" si="3"/>
        <v>9739.2000000000007</v>
      </c>
      <c r="H26" s="58" t="s">
        <v>28</v>
      </c>
      <c r="I26" s="3"/>
    </row>
    <row r="27" spans="1:9" x14ac:dyDescent="0.25">
      <c r="B27" s="17"/>
      <c r="C27" s="22"/>
      <c r="D27" s="11"/>
      <c r="E27" s="12"/>
      <c r="F27" s="17"/>
      <c r="G27" s="36"/>
      <c r="H27" s="37" t="s">
        <v>22</v>
      </c>
      <c r="I27" s="49">
        <f>G26+C26</f>
        <v>17607.2</v>
      </c>
    </row>
    <row r="28" spans="1:9" x14ac:dyDescent="0.25">
      <c r="A28" t="s">
        <v>17</v>
      </c>
      <c r="B28" s="17"/>
      <c r="C28" s="45">
        <f>C26-B26</f>
        <v>952</v>
      </c>
      <c r="D28" s="11"/>
      <c r="E28" s="12"/>
      <c r="F28" s="17"/>
      <c r="G28" s="46">
        <f>G26-F26</f>
        <v>1398</v>
      </c>
      <c r="H28" s="37" t="s">
        <v>23</v>
      </c>
      <c r="I28" s="44">
        <f>B26+F26</f>
        <v>15257.2</v>
      </c>
    </row>
    <row r="29" spans="1:9" x14ac:dyDescent="0.25">
      <c r="B29" s="15"/>
      <c r="C29" s="20"/>
      <c r="D29" s="8"/>
      <c r="E29" s="10"/>
      <c r="F29" s="15"/>
      <c r="G29" s="38"/>
      <c r="H29" s="50" t="s">
        <v>20</v>
      </c>
      <c r="I29" s="51">
        <f>I27-I28</f>
        <v>2350</v>
      </c>
    </row>
    <row r="30" spans="1:9" ht="15.75" thickBot="1" x14ac:dyDescent="0.3">
      <c r="A30" s="31" t="s">
        <v>18</v>
      </c>
      <c r="B30" s="32"/>
      <c r="C30" s="33">
        <f>C28/B26%</f>
        <v>13.765182186234819</v>
      </c>
      <c r="D30" s="34"/>
      <c r="E30" s="35"/>
      <c r="F30" s="32"/>
      <c r="G30" s="48">
        <f>G28/F26%</f>
        <v>16.76017839159833</v>
      </c>
      <c r="H30" s="39" t="s">
        <v>21</v>
      </c>
      <c r="I30" s="40">
        <f>I29/I28%</f>
        <v>15.402564035340692</v>
      </c>
    </row>
    <row r="31" spans="1:9" x14ac:dyDescent="0.25">
      <c r="B31" s="1"/>
      <c r="C31" s="1"/>
      <c r="D31" s="1"/>
      <c r="E31" s="1"/>
      <c r="F31" s="1"/>
      <c r="G31" s="1"/>
    </row>
    <row r="32" spans="1:9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>
      <selection activeCell="I29" sqref="I29"/>
    </sheetView>
  </sheetViews>
  <sheetFormatPr baseColWidth="10" defaultRowHeight="15" x14ac:dyDescent="0.25"/>
  <cols>
    <col min="1" max="1" width="27.5703125" customWidth="1"/>
    <col min="8" max="8" width="15.5703125" customWidth="1"/>
    <col min="9" max="9" width="11.140625" customWidth="1"/>
  </cols>
  <sheetData>
    <row r="1" spans="1:9" x14ac:dyDescent="0.25">
      <c r="A1" s="72" t="s">
        <v>34</v>
      </c>
      <c r="B1" s="72"/>
      <c r="C1" s="72"/>
      <c r="D1" s="72"/>
      <c r="E1" s="72"/>
      <c r="F1" s="72"/>
      <c r="G1" s="72"/>
      <c r="H1" s="72"/>
      <c r="I1" s="72"/>
    </row>
    <row r="2" spans="1:9" x14ac:dyDescent="0.25">
      <c r="A2" s="72" t="s">
        <v>39</v>
      </c>
      <c r="B2" s="72"/>
      <c r="C2" s="72"/>
      <c r="D2" s="72"/>
      <c r="E2" s="72"/>
      <c r="F2" s="72"/>
      <c r="G2" s="72"/>
      <c r="H2" s="72"/>
      <c r="I2" s="72"/>
    </row>
    <row r="3" spans="1:9" x14ac:dyDescent="0.25">
      <c r="A3" s="2" t="s">
        <v>10</v>
      </c>
    </row>
    <row r="4" spans="1:9" ht="15.75" thickBot="1" x14ac:dyDescent="0.3"/>
    <row r="5" spans="1:9" x14ac:dyDescent="0.25">
      <c r="B5" s="13" t="s">
        <v>3</v>
      </c>
      <c r="C5" s="18" t="s">
        <v>4</v>
      </c>
      <c r="D5" s="60" t="s">
        <v>7</v>
      </c>
      <c r="E5" s="6"/>
      <c r="F5" s="13" t="s">
        <v>5</v>
      </c>
      <c r="G5" s="18" t="s">
        <v>6</v>
      </c>
      <c r="H5" s="60" t="s">
        <v>37</v>
      </c>
      <c r="I5" s="3"/>
    </row>
    <row r="6" spans="1:9" x14ac:dyDescent="0.25">
      <c r="A6" t="s">
        <v>0</v>
      </c>
      <c r="B6" s="14">
        <v>17.5</v>
      </c>
      <c r="C6" s="19">
        <v>33.15</v>
      </c>
      <c r="D6" s="68">
        <f>(C6-B6)/B6%</f>
        <v>89.428571428571431</v>
      </c>
      <c r="E6" s="7"/>
      <c r="F6" s="23">
        <v>14</v>
      </c>
      <c r="G6" s="19">
        <v>28.15</v>
      </c>
      <c r="H6" s="61">
        <f>(G6-F6)/F6%</f>
        <v>101.07142857142856</v>
      </c>
      <c r="I6" s="5"/>
    </row>
    <row r="7" spans="1:9" x14ac:dyDescent="0.25">
      <c r="A7" t="s">
        <v>1</v>
      </c>
      <c r="B7" s="15">
        <v>11.14</v>
      </c>
      <c r="C7" s="20">
        <v>11.14</v>
      </c>
      <c r="D7" s="69">
        <f t="shared" ref="D7:D9" si="0">(C7-B7)/B7%</f>
        <v>0</v>
      </c>
      <c r="E7" s="9" t="s">
        <v>13</v>
      </c>
      <c r="F7" s="15">
        <v>19.260000000000002</v>
      </c>
      <c r="G7" s="20">
        <v>19.260000000000002</v>
      </c>
      <c r="H7" s="62">
        <f t="shared" ref="H7:H9" si="1">(G7-F7)/F7%</f>
        <v>0</v>
      </c>
      <c r="I7" s="5" t="s">
        <v>12</v>
      </c>
    </row>
    <row r="8" spans="1:9" x14ac:dyDescent="0.25">
      <c r="A8" t="s">
        <v>2</v>
      </c>
      <c r="B8" s="16">
        <v>1.25</v>
      </c>
      <c r="C8" s="21">
        <v>1.25</v>
      </c>
      <c r="D8" s="26">
        <f t="shared" si="0"/>
        <v>0</v>
      </c>
      <c r="E8" s="7"/>
      <c r="F8" s="16">
        <v>1.25</v>
      </c>
      <c r="G8" s="24">
        <v>1.25</v>
      </c>
      <c r="H8" s="63">
        <f t="shared" si="1"/>
        <v>0</v>
      </c>
      <c r="I8" s="5"/>
    </row>
    <row r="9" spans="1:9" ht="15.75" thickBot="1" x14ac:dyDescent="0.3">
      <c r="A9" s="2" t="s">
        <v>9</v>
      </c>
      <c r="B9" s="70">
        <f>SUM(B6:B8)</f>
        <v>29.89</v>
      </c>
      <c r="C9" s="65">
        <f>SUM(C6:C8)</f>
        <v>45.54</v>
      </c>
      <c r="D9" s="71">
        <f>(C9-B9)/B9%</f>
        <v>52.358648377383737</v>
      </c>
      <c r="E9" s="67"/>
      <c r="F9" s="64">
        <f>SUM(F6:F8)</f>
        <v>34.510000000000005</v>
      </c>
      <c r="G9" s="65">
        <f>SUM(G6:G8)</f>
        <v>48.66</v>
      </c>
      <c r="H9" s="66">
        <f t="shared" si="1"/>
        <v>41.002607939727582</v>
      </c>
      <c r="I9" s="59"/>
    </row>
    <row r="10" spans="1:9" x14ac:dyDescent="0.25">
      <c r="B10" s="15"/>
      <c r="C10" s="20"/>
      <c r="D10" s="8"/>
      <c r="E10" s="10"/>
      <c r="F10" s="15"/>
      <c r="G10" s="25"/>
      <c r="H10" s="4"/>
      <c r="I10" s="5"/>
    </row>
    <row r="11" spans="1:9" x14ac:dyDescent="0.25">
      <c r="A11" t="s">
        <v>8</v>
      </c>
      <c r="B11" s="27">
        <v>8000</v>
      </c>
      <c r="C11" s="28">
        <v>8000</v>
      </c>
      <c r="D11" s="11"/>
      <c r="E11" s="12"/>
      <c r="F11" s="27">
        <v>12000</v>
      </c>
      <c r="G11" s="28">
        <v>12000</v>
      </c>
      <c r="H11" s="4"/>
      <c r="I11" s="5"/>
    </row>
    <row r="12" spans="1:9" x14ac:dyDescent="0.25">
      <c r="B12" s="17"/>
      <c r="C12" s="22"/>
      <c r="D12" s="11"/>
      <c r="E12" s="12"/>
      <c r="F12" s="17"/>
      <c r="G12" s="22"/>
      <c r="H12" s="4"/>
      <c r="I12" s="5"/>
    </row>
    <row r="13" spans="1:9" x14ac:dyDescent="0.25">
      <c r="A13" t="s">
        <v>25</v>
      </c>
      <c r="B13" s="17"/>
      <c r="C13" s="22"/>
      <c r="D13" s="11"/>
      <c r="E13" s="12"/>
      <c r="F13" s="17"/>
      <c r="G13" s="22"/>
      <c r="H13" s="4"/>
      <c r="I13" s="5"/>
    </row>
    <row r="14" spans="1:9" x14ac:dyDescent="0.25">
      <c r="A14" t="s">
        <v>19</v>
      </c>
      <c r="B14" s="17"/>
      <c r="C14" s="22"/>
      <c r="D14" s="11"/>
      <c r="E14" s="12"/>
      <c r="F14" s="17"/>
      <c r="G14" s="22"/>
      <c r="H14" s="4"/>
      <c r="I14" s="5"/>
    </row>
    <row r="15" spans="1:9" x14ac:dyDescent="0.25">
      <c r="A15" t="s">
        <v>32</v>
      </c>
      <c r="B15" s="17"/>
      <c r="C15" s="22"/>
      <c r="D15" s="11"/>
      <c r="E15" s="12"/>
      <c r="F15" s="17"/>
      <c r="G15" s="22"/>
      <c r="H15" s="4"/>
      <c r="I15" s="5"/>
    </row>
    <row r="16" spans="1:9" x14ac:dyDescent="0.25">
      <c r="B16" s="15"/>
      <c r="C16" s="20"/>
      <c r="D16" s="8"/>
      <c r="E16" s="10"/>
      <c r="F16" s="15"/>
      <c r="G16" s="20"/>
      <c r="H16" s="4"/>
      <c r="I16" s="5"/>
    </row>
    <row r="17" spans="1:9" x14ac:dyDescent="0.25">
      <c r="A17" t="s">
        <v>11</v>
      </c>
      <c r="B17" s="17">
        <f>B6*B11/100</f>
        <v>1400</v>
      </c>
      <c r="C17" s="22">
        <f>C6*C11/100</f>
        <v>2652</v>
      </c>
      <c r="D17" s="11"/>
      <c r="E17" s="12"/>
      <c r="F17" s="17">
        <f>F6*F11/100</f>
        <v>1680</v>
      </c>
      <c r="G17" s="22">
        <f>G6*G11/100</f>
        <v>3378</v>
      </c>
      <c r="H17" s="4"/>
      <c r="I17" s="5"/>
    </row>
    <row r="18" spans="1:9" x14ac:dyDescent="0.25">
      <c r="A18" t="s">
        <v>27</v>
      </c>
      <c r="B18" s="17">
        <f>B7*B11/2/100</f>
        <v>445.6</v>
      </c>
      <c r="C18" s="22">
        <f>B18</f>
        <v>445.6</v>
      </c>
      <c r="D18" s="11"/>
      <c r="E18" s="12"/>
      <c r="F18" s="17">
        <f>F7*F11/100</f>
        <v>2311.2000000000003</v>
      </c>
      <c r="G18" s="22">
        <f>F18</f>
        <v>2311.2000000000003</v>
      </c>
      <c r="H18" s="4"/>
      <c r="I18" s="5"/>
    </row>
    <row r="19" spans="1:9" x14ac:dyDescent="0.25">
      <c r="A19" t="s">
        <v>29</v>
      </c>
      <c r="B19" s="17">
        <f>F7*B11/2/100</f>
        <v>770.4</v>
      </c>
      <c r="C19" s="22">
        <f>B19</f>
        <v>770.4</v>
      </c>
      <c r="D19" s="11"/>
      <c r="E19" s="12"/>
      <c r="F19" s="41" t="s">
        <v>26</v>
      </c>
      <c r="G19" s="42" t="str">
        <f>F19</f>
        <v>-</v>
      </c>
      <c r="H19" s="4"/>
      <c r="I19" s="5"/>
    </row>
    <row r="20" spans="1:9" x14ac:dyDescent="0.25">
      <c r="A20" t="s">
        <v>14</v>
      </c>
      <c r="B20" s="27">
        <f>B8*B11/100</f>
        <v>100</v>
      </c>
      <c r="C20" s="28">
        <f>C8*C11/100</f>
        <v>100</v>
      </c>
      <c r="D20" s="29"/>
      <c r="E20" s="30"/>
      <c r="F20" s="27">
        <f>F8*F11/100</f>
        <v>150</v>
      </c>
      <c r="G20" s="28">
        <f>G8*G11/100</f>
        <v>150</v>
      </c>
      <c r="H20" s="4"/>
      <c r="I20" s="5"/>
    </row>
    <row r="21" spans="1:9" x14ac:dyDescent="0.25">
      <c r="A21" t="s">
        <v>15</v>
      </c>
      <c r="B21" s="17">
        <f>SUM(B17:B20)</f>
        <v>2716</v>
      </c>
      <c r="C21" s="53">
        <f t="shared" ref="C21:G21" si="2">SUM(C17:C20)</f>
        <v>3968</v>
      </c>
      <c r="D21" s="11" t="s">
        <v>10</v>
      </c>
      <c r="E21" s="12" t="s">
        <v>10</v>
      </c>
      <c r="F21" s="55">
        <f t="shared" si="2"/>
        <v>4141.2000000000007</v>
      </c>
      <c r="G21" s="53">
        <f t="shared" si="2"/>
        <v>5839.2000000000007</v>
      </c>
      <c r="H21" s="4"/>
      <c r="I21" s="5"/>
    </row>
    <row r="22" spans="1:9" x14ac:dyDescent="0.25">
      <c r="B22" s="17"/>
      <c r="C22" s="22"/>
      <c r="D22" s="11"/>
      <c r="E22" s="12"/>
      <c r="F22" s="17"/>
      <c r="G22" s="22"/>
      <c r="H22" s="4"/>
      <c r="I22" s="5"/>
    </row>
    <row r="23" spans="1:9" x14ac:dyDescent="0.25">
      <c r="A23" t="s">
        <v>33</v>
      </c>
      <c r="B23" s="56"/>
      <c r="C23" s="22">
        <v>4650</v>
      </c>
      <c r="D23" s="11"/>
      <c r="E23" s="12"/>
      <c r="F23" s="56"/>
      <c r="G23" s="22">
        <v>4650</v>
      </c>
      <c r="H23" s="4"/>
      <c r="I23" s="5"/>
    </row>
    <row r="24" spans="1:9" x14ac:dyDescent="0.25">
      <c r="A24" t="s">
        <v>31</v>
      </c>
      <c r="B24" s="17">
        <f>700*6</f>
        <v>4200</v>
      </c>
      <c r="C24" s="25"/>
      <c r="D24" s="11"/>
      <c r="E24" s="12"/>
      <c r="F24" s="17">
        <f>700*6</f>
        <v>4200</v>
      </c>
      <c r="G24" s="25"/>
      <c r="H24" s="4"/>
      <c r="I24" s="5"/>
    </row>
    <row r="25" spans="1:9" ht="15.75" thickBot="1" x14ac:dyDescent="0.3">
      <c r="B25" s="17"/>
      <c r="C25" s="22"/>
      <c r="D25" s="11"/>
      <c r="E25" s="12"/>
      <c r="F25" s="17"/>
      <c r="G25" s="57"/>
      <c r="H25" s="4"/>
      <c r="I25" s="5"/>
    </row>
    <row r="26" spans="1:9" ht="15.75" thickBot="1" x14ac:dyDescent="0.3">
      <c r="A26" t="s">
        <v>16</v>
      </c>
      <c r="B26" s="52">
        <f>SUM(B21:B24)</f>
        <v>6916</v>
      </c>
      <c r="C26" s="54">
        <f t="shared" ref="C26:G26" si="3">SUM(C21:C24)</f>
        <v>8618</v>
      </c>
      <c r="D26" s="29" t="s">
        <v>10</v>
      </c>
      <c r="E26" s="30" t="s">
        <v>10</v>
      </c>
      <c r="F26" s="43">
        <f>SUM(F21:F24)</f>
        <v>8341.2000000000007</v>
      </c>
      <c r="G26" s="47">
        <f t="shared" si="3"/>
        <v>10489.2</v>
      </c>
      <c r="H26" s="58" t="s">
        <v>28</v>
      </c>
      <c r="I26" s="3"/>
    </row>
    <row r="27" spans="1:9" x14ac:dyDescent="0.25">
      <c r="B27" s="17"/>
      <c r="C27" s="22"/>
      <c r="D27" s="11"/>
      <c r="E27" s="12"/>
      <c r="F27" s="17"/>
      <c r="G27" s="36"/>
      <c r="H27" s="37" t="s">
        <v>22</v>
      </c>
      <c r="I27" s="49">
        <f>G26+C26</f>
        <v>19107.2</v>
      </c>
    </row>
    <row r="28" spans="1:9" x14ac:dyDescent="0.25">
      <c r="A28" t="s">
        <v>17</v>
      </c>
      <c r="B28" s="17"/>
      <c r="C28" s="45">
        <f>C26-B26</f>
        <v>1702</v>
      </c>
      <c r="D28" s="11"/>
      <c r="E28" s="12"/>
      <c r="F28" s="17"/>
      <c r="G28" s="46">
        <f>G26-F26</f>
        <v>2148</v>
      </c>
      <c r="H28" s="37" t="s">
        <v>23</v>
      </c>
      <c r="I28" s="44">
        <f>B26+F26</f>
        <v>15257.2</v>
      </c>
    </row>
    <row r="29" spans="1:9" x14ac:dyDescent="0.25">
      <c r="B29" s="15"/>
      <c r="C29" s="20"/>
      <c r="D29" s="8"/>
      <c r="E29" s="10"/>
      <c r="F29" s="15"/>
      <c r="G29" s="38"/>
      <c r="H29" s="50" t="s">
        <v>20</v>
      </c>
      <c r="I29" s="51">
        <f>I27-I28</f>
        <v>3850</v>
      </c>
    </row>
    <row r="30" spans="1:9" ht="15.75" thickBot="1" x14ac:dyDescent="0.3">
      <c r="A30" s="31" t="s">
        <v>18</v>
      </c>
      <c r="B30" s="32"/>
      <c r="C30" s="33">
        <f>C28/B26%</f>
        <v>24.609600925390399</v>
      </c>
      <c r="D30" s="34"/>
      <c r="E30" s="35"/>
      <c r="F30" s="32"/>
      <c r="G30" s="48">
        <f>G28/F26%</f>
        <v>25.75169040425838</v>
      </c>
      <c r="H30" s="39" t="s">
        <v>21</v>
      </c>
      <c r="I30" s="40">
        <f>I29/I28%</f>
        <v>25.233987887685814</v>
      </c>
    </row>
    <row r="31" spans="1:9" x14ac:dyDescent="0.25">
      <c r="B31" s="1"/>
      <c r="C31" s="1"/>
      <c r="D31" s="1"/>
      <c r="E31" s="1"/>
      <c r="F31" s="1"/>
      <c r="G31" s="1"/>
    </row>
    <row r="32" spans="1:9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Trinn 2</vt:lpstr>
      <vt:lpstr>Trinn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</dc:creator>
  <cp:lastModifiedBy>Arne Heimestøl</cp:lastModifiedBy>
  <cp:lastPrinted>2022-07-03T10:12:39Z</cp:lastPrinted>
  <dcterms:created xsi:type="dcterms:W3CDTF">2022-06-30T10:15:10Z</dcterms:created>
  <dcterms:modified xsi:type="dcterms:W3CDTF">2022-07-03T13:51:00Z</dcterms:modified>
</cp:coreProperties>
</file>